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e.sabo</author>
  </authors>
  <commentList>
    <comment ref="L2" authorId="0">
      <text>
        <r>
          <rPr>
            <sz val="9"/>
            <rFont val="Tahoma"/>
            <family val="0"/>
          </rPr>
          <t xml:space="preserve">Тук посочете размера на желаната сума за кредит
</t>
        </r>
      </text>
    </comment>
  </commentList>
</comments>
</file>

<file path=xl/sharedStrings.xml><?xml version="1.0" encoding="utf-8"?>
<sst xmlns="http://schemas.openxmlformats.org/spreadsheetml/2006/main" count="16" uniqueCount="13">
  <si>
    <t>Продажна цена</t>
  </si>
  <si>
    <t>Начало на договора:</t>
  </si>
  <si>
    <t>Плащането става до (число)</t>
  </si>
  <si>
    <t>МЕСЕЦИ</t>
  </si>
  <si>
    <t>ОСКЪПЯВАНЕ
%</t>
  </si>
  <si>
    <t>ПРОД. ЦЕНА</t>
  </si>
  <si>
    <t>ОЛИХВЕНА СТОЙНОСТ</t>
  </si>
  <si>
    <t>МЕСЕЧНА ВНОСКА</t>
  </si>
  <si>
    <t xml:space="preserve">       В месечните вноски са включени всички прилежащи такси</t>
  </si>
  <si>
    <t xml:space="preserve">КРАЙ НА ДОГОВОР 
</t>
  </si>
  <si>
    <t>ЗА КЛИЕНТИ НА TBICREDIT  - С  35 % ОТСТЪПКА</t>
  </si>
  <si>
    <t>● Месечна такса обслужване 2,80 лв.</t>
  </si>
  <si>
    <t>● Месечна такса управление на кредита 0,83% от  магазинната цена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</si>
</sst>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[$-402]dd\ mmmm\ yyyy"/>
    <numFmt numFmtId="174" formatCode="0.0000"/>
    <numFmt numFmtId="175" formatCode="0.0%"/>
  </numFmts>
  <fonts count="55">
    <font>
      <sz val="10"/>
      <name val="Arial"/>
      <family val="0"/>
    </font>
    <font>
      <b/>
      <i/>
      <sz val="10"/>
      <color indexed="5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52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12"/>
      <name val="Arial"/>
      <family val="2"/>
    </font>
    <font>
      <b/>
      <sz val="12"/>
      <color indexed="21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53"/>
      <name val="Arial"/>
      <family val="2"/>
    </font>
    <font>
      <b/>
      <sz val="12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172" fontId="0" fillId="33" borderId="0" xfId="0" applyNumberFormat="1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2" fontId="9" fillId="33" borderId="10" xfId="0" applyNumberFormat="1" applyFont="1" applyFill="1" applyBorder="1" applyAlignment="1" applyProtection="1">
      <alignment/>
      <protection hidden="1"/>
    </xf>
    <xf numFmtId="172" fontId="9" fillId="33" borderId="10" xfId="0" applyNumberFormat="1" applyFont="1" applyFill="1" applyBorder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2" fontId="9" fillId="33" borderId="11" xfId="0" applyNumberFormat="1" applyFont="1" applyFill="1" applyBorder="1" applyAlignment="1" applyProtection="1">
      <alignment/>
      <protection hidden="1"/>
    </xf>
    <xf numFmtId="172" fontId="9" fillId="33" borderId="11" xfId="0" applyNumberFormat="1" applyFon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2" fontId="12" fillId="33" borderId="0" xfId="0" applyNumberFormat="1" applyFont="1" applyFill="1" applyAlignment="1" applyProtection="1">
      <alignment/>
      <protection hidden="1"/>
    </xf>
    <xf numFmtId="172" fontId="11" fillId="33" borderId="0" xfId="0" applyNumberFormat="1" applyFont="1" applyFill="1" applyAlignment="1" applyProtection="1">
      <alignment/>
      <protection hidden="1"/>
    </xf>
    <xf numFmtId="2" fontId="13" fillId="33" borderId="0" xfId="0" applyNumberFormat="1" applyFont="1" applyFill="1" applyBorder="1" applyAlignment="1" applyProtection="1">
      <alignment/>
      <protection hidden="1"/>
    </xf>
    <xf numFmtId="0" fontId="14" fillId="33" borderId="0" xfId="0" applyFont="1" applyFill="1" applyAlignment="1" applyProtection="1">
      <alignment/>
      <protection hidden="1"/>
    </xf>
    <xf numFmtId="0" fontId="15" fillId="33" borderId="0" xfId="0" applyFont="1" applyFill="1" applyBorder="1" applyAlignment="1" applyProtection="1">
      <alignment vertical="top" wrapText="1"/>
      <protection hidden="1"/>
    </xf>
    <xf numFmtId="2" fontId="15" fillId="33" borderId="0" xfId="0" applyNumberFormat="1" applyFont="1" applyFill="1" applyAlignment="1" applyProtection="1">
      <alignment/>
      <protection hidden="1"/>
    </xf>
    <xf numFmtId="2" fontId="10" fillId="33" borderId="0" xfId="0" applyNumberFormat="1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14" fontId="5" fillId="33" borderId="13" xfId="0" applyNumberFormat="1" applyFont="1" applyFill="1" applyBorder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174" fontId="0" fillId="33" borderId="0" xfId="0" applyNumberFormat="1" applyFill="1" applyAlignment="1" applyProtection="1">
      <alignment/>
      <protection hidden="1"/>
    </xf>
    <xf numFmtId="174" fontId="3" fillId="0" borderId="0" xfId="0" applyNumberFormat="1" applyFont="1" applyFill="1" applyBorder="1" applyAlignment="1" applyProtection="1">
      <alignment horizontal="center"/>
      <protection hidden="1"/>
    </xf>
    <xf numFmtId="174" fontId="6" fillId="33" borderId="0" xfId="0" applyNumberFormat="1" applyFont="1" applyFill="1" applyBorder="1" applyAlignment="1" applyProtection="1">
      <alignment/>
      <protection hidden="1"/>
    </xf>
    <xf numFmtId="174" fontId="6" fillId="33" borderId="0" xfId="0" applyNumberFormat="1" applyFont="1" applyFill="1" applyBorder="1" applyAlignment="1" applyProtection="1">
      <alignment horizontal="center"/>
      <protection hidden="1"/>
    </xf>
    <xf numFmtId="174" fontId="11" fillId="33" borderId="0" xfId="0" applyNumberFormat="1" applyFont="1" applyFill="1" applyAlignment="1" applyProtection="1">
      <alignment/>
      <protection hidden="1"/>
    </xf>
    <xf numFmtId="174" fontId="15" fillId="33" borderId="0" xfId="0" applyNumberFormat="1" applyFont="1" applyFill="1" applyBorder="1" applyAlignment="1" applyProtection="1">
      <alignment vertical="top" wrapText="1"/>
      <protection hidden="1"/>
    </xf>
    <xf numFmtId="174" fontId="15" fillId="33" borderId="0" xfId="0" applyNumberFormat="1" applyFont="1" applyFill="1" applyAlignment="1" applyProtection="1">
      <alignment/>
      <protection hidden="1"/>
    </xf>
    <xf numFmtId="174" fontId="8" fillId="33" borderId="10" xfId="0" applyNumberFormat="1" applyFont="1" applyFill="1" applyBorder="1" applyAlignment="1" applyProtection="1">
      <alignment horizontal="left" wrapText="1"/>
      <protection hidden="1"/>
    </xf>
    <xf numFmtId="174" fontId="10" fillId="33" borderId="10" xfId="0" applyNumberFormat="1" applyFont="1" applyFill="1" applyBorder="1" applyAlignment="1" applyProtection="1">
      <alignment/>
      <protection hidden="1"/>
    </xf>
    <xf numFmtId="0" fontId="9" fillId="34" borderId="14" xfId="0" applyFont="1" applyFill="1" applyBorder="1" applyAlignment="1" applyProtection="1">
      <alignment horizontal="center"/>
      <protection hidden="1" locked="0"/>
    </xf>
    <xf numFmtId="0" fontId="19" fillId="33" borderId="15" xfId="0" applyNumberFormat="1" applyFont="1" applyFill="1" applyBorder="1" applyAlignment="1" applyProtection="1">
      <alignment/>
      <protection hidden="1"/>
    </xf>
    <xf numFmtId="0" fontId="19" fillId="33" borderId="15" xfId="0" applyFont="1" applyFill="1" applyBorder="1" applyAlignment="1" applyProtection="1">
      <alignment/>
      <protection hidden="1"/>
    </xf>
    <xf numFmtId="0" fontId="19" fillId="33" borderId="16" xfId="0" applyFont="1" applyFill="1" applyBorder="1" applyAlignment="1" applyProtection="1">
      <alignment/>
      <protection hidden="1"/>
    </xf>
    <xf numFmtId="2" fontId="19" fillId="33" borderId="17" xfId="0" applyNumberFormat="1" applyFont="1" applyFill="1" applyBorder="1" applyAlignment="1" applyProtection="1">
      <alignment/>
      <protection hidden="1"/>
    </xf>
    <xf numFmtId="2" fontId="19" fillId="33" borderId="18" xfId="0" applyNumberFormat="1" applyFont="1" applyFill="1" applyBorder="1" applyAlignment="1" applyProtection="1">
      <alignment/>
      <protection hidden="1"/>
    </xf>
    <xf numFmtId="174" fontId="8" fillId="33" borderId="19" xfId="0" applyNumberFormat="1" applyFont="1" applyFill="1" applyBorder="1" applyAlignment="1" applyProtection="1">
      <alignment horizontal="left" wrapText="1"/>
      <protection hidden="1"/>
    </xf>
    <xf numFmtId="2" fontId="19" fillId="33" borderId="20" xfId="0" applyNumberFormat="1" applyFont="1" applyFill="1" applyBorder="1" applyAlignment="1" applyProtection="1">
      <alignment/>
      <protection hidden="1"/>
    </xf>
    <xf numFmtId="2" fontId="19" fillId="33" borderId="21" xfId="0" applyNumberFormat="1" applyFont="1" applyFill="1" applyBorder="1" applyAlignment="1" applyProtection="1">
      <alignment/>
      <protection hidden="1"/>
    </xf>
    <xf numFmtId="14" fontId="9" fillId="33" borderId="17" xfId="0" applyNumberFormat="1" applyFont="1" applyFill="1" applyBorder="1" applyAlignment="1" applyProtection="1">
      <alignment/>
      <protection hidden="1"/>
    </xf>
    <xf numFmtId="14" fontId="9" fillId="33" borderId="18" xfId="0" applyNumberFormat="1" applyFont="1" applyFill="1" applyBorder="1" applyAlignment="1" applyProtection="1">
      <alignment/>
      <protection hidden="1"/>
    </xf>
    <xf numFmtId="2" fontId="7" fillId="33" borderId="0" xfId="0" applyNumberFormat="1" applyFont="1" applyFill="1" applyAlignment="1" applyProtection="1">
      <alignment/>
      <protection hidden="1"/>
    </xf>
    <xf numFmtId="2" fontId="0" fillId="33" borderId="0" xfId="0" applyNumberFormat="1" applyFill="1" applyBorder="1" applyAlignment="1" applyProtection="1">
      <alignment/>
      <protection hidden="1"/>
    </xf>
    <xf numFmtId="2" fontId="5" fillId="33" borderId="0" xfId="0" applyNumberFormat="1" applyFont="1" applyFill="1" applyBorder="1" applyAlignment="1" applyProtection="1">
      <alignment/>
      <protection hidden="1"/>
    </xf>
    <xf numFmtId="0" fontId="9" fillId="33" borderId="0" xfId="0" applyNumberFormat="1" applyFont="1" applyFill="1" applyBorder="1" applyAlignment="1" applyProtection="1">
      <alignment/>
      <protection hidden="1"/>
    </xf>
    <xf numFmtId="2" fontId="9" fillId="33" borderId="15" xfId="0" applyNumberFormat="1" applyFont="1" applyFill="1" applyBorder="1" applyAlignment="1" applyProtection="1">
      <alignment/>
      <protection hidden="1"/>
    </xf>
    <xf numFmtId="0" fontId="18" fillId="33" borderId="22" xfId="0" applyFont="1" applyFill="1" applyBorder="1" applyAlignment="1" applyProtection="1">
      <alignment vertical="center" wrapText="1"/>
      <protection hidden="1"/>
    </xf>
    <xf numFmtId="0" fontId="18" fillId="33" borderId="17" xfId="0" applyFont="1" applyFill="1" applyBorder="1" applyAlignment="1" applyProtection="1">
      <alignment vertical="center" wrapText="1"/>
      <protection hidden="1"/>
    </xf>
    <xf numFmtId="0" fontId="7" fillId="33" borderId="19" xfId="0" applyFont="1" applyFill="1" applyBorder="1" applyAlignment="1" applyProtection="1">
      <alignment vertical="center" wrapText="1"/>
      <protection hidden="1"/>
    </xf>
    <xf numFmtId="0" fontId="7" fillId="33" borderId="10" xfId="0" applyFont="1" applyFill="1" applyBorder="1" applyAlignment="1" applyProtection="1">
      <alignment vertical="center" wrapText="1"/>
      <protection hidden="1"/>
    </xf>
    <xf numFmtId="0" fontId="15" fillId="33" borderId="0" xfId="0" applyFont="1" applyFill="1" applyBorder="1" applyAlignment="1" applyProtection="1">
      <alignment vertical="top" wrapText="1"/>
      <protection hidden="1"/>
    </xf>
    <xf numFmtId="0" fontId="18" fillId="33" borderId="23" xfId="0" applyFont="1" applyFill="1" applyBorder="1" applyAlignment="1" applyProtection="1">
      <alignment vertical="center" wrapText="1"/>
      <protection hidden="1"/>
    </xf>
    <xf numFmtId="0" fontId="18" fillId="33" borderId="15" xfId="0" applyFont="1" applyFill="1" applyBorder="1" applyAlignment="1" applyProtection="1">
      <alignment vertical="center" wrapText="1"/>
      <protection hidden="1"/>
    </xf>
    <xf numFmtId="2" fontId="7" fillId="33" borderId="1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172" fontId="7" fillId="33" borderId="19" xfId="0" applyNumberFormat="1" applyFont="1" applyFill="1" applyBorder="1" applyAlignment="1" applyProtection="1">
      <alignment vertical="center" wrapText="1"/>
      <protection hidden="1"/>
    </xf>
    <xf numFmtId="172" fontId="7" fillId="33" borderId="10" xfId="0" applyNumberFormat="1" applyFont="1" applyFill="1" applyBorder="1" applyAlignment="1" applyProtection="1">
      <alignment vertical="center" wrapText="1"/>
      <protection hidden="1"/>
    </xf>
    <xf numFmtId="2" fontId="7" fillId="33" borderId="19" xfId="0" applyNumberFormat="1" applyFont="1" applyFill="1" applyBorder="1" applyAlignment="1" applyProtection="1">
      <alignment vertical="center" wrapText="1"/>
      <protection hidden="1"/>
    </xf>
    <xf numFmtId="2" fontId="7" fillId="33" borderId="10" xfId="0" applyNumberFormat="1" applyFont="1" applyFill="1" applyBorder="1" applyAlignment="1" applyProtection="1">
      <alignment vertical="center" wrapText="1"/>
      <protection hidden="1"/>
    </xf>
    <xf numFmtId="2" fontId="7" fillId="33" borderId="2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Alignment="1" applyProtection="1">
      <alignment horizontal="left"/>
      <protection hidden="1"/>
    </xf>
    <xf numFmtId="0" fontId="7" fillId="33" borderId="22" xfId="0" applyFont="1" applyFill="1" applyBorder="1" applyAlignment="1" applyProtection="1">
      <alignment horizontal="left" wrapText="1"/>
      <protection hidden="1"/>
    </xf>
    <xf numFmtId="0" fontId="7" fillId="33" borderId="17" xfId="0" applyFont="1" applyFill="1" applyBorder="1" applyAlignment="1" applyProtection="1">
      <alignment horizontal="left" wrapText="1"/>
      <protection hidden="1"/>
    </xf>
    <xf numFmtId="0" fontId="18" fillId="33" borderId="24" xfId="0" applyFont="1" applyFill="1" applyBorder="1" applyAlignment="1" applyProtection="1">
      <alignment vertical="center" wrapText="1"/>
      <protection hidden="1"/>
    </xf>
    <xf numFmtId="0" fontId="18" fillId="33" borderId="20" xfId="0" applyFont="1" applyFill="1" applyBorder="1" applyAlignment="1" applyProtection="1">
      <alignment vertical="center" wrapText="1"/>
      <protection hidden="1"/>
    </xf>
    <xf numFmtId="0" fontId="2" fillId="33" borderId="25" xfId="0" applyFont="1" applyFill="1" applyBorder="1" applyAlignment="1" applyProtection="1">
      <alignment horizontal="center"/>
      <protection hidden="1"/>
    </xf>
    <xf numFmtId="0" fontId="2" fillId="33" borderId="26" xfId="0" applyFont="1" applyFill="1" applyBorder="1" applyAlignment="1" applyProtection="1">
      <alignment horizontal="center"/>
      <protection hidden="1"/>
    </xf>
    <xf numFmtId="14" fontId="7" fillId="33" borderId="27" xfId="0" applyNumberFormat="1" applyFont="1" applyFill="1" applyBorder="1" applyAlignment="1" applyProtection="1">
      <alignment horizontal="center"/>
      <protection hidden="1"/>
    </xf>
    <xf numFmtId="14" fontId="7" fillId="33" borderId="28" xfId="0" applyNumberFormat="1" applyFont="1" applyFill="1" applyBorder="1" applyAlignment="1" applyProtection="1">
      <alignment horizontal="center"/>
      <protection hidden="1"/>
    </xf>
    <xf numFmtId="0" fontId="7" fillId="33" borderId="27" xfId="0" applyFont="1" applyFill="1" applyBorder="1" applyAlignment="1" applyProtection="1">
      <alignment horizontal="center"/>
      <protection hidden="1"/>
    </xf>
    <xf numFmtId="0" fontId="7" fillId="33" borderId="28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95250</xdr:colOff>
      <xdr:row>7</xdr:row>
      <xdr:rowOff>66675</xdr:rowOff>
    </xdr:to>
    <xdr:pic>
      <xdr:nvPicPr>
        <xdr:cNvPr id="1" name="Picture 2" descr="logo_TBI_Cr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200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9.28125" style="1" customWidth="1"/>
    <col min="2" max="2" width="12.140625" style="2" customWidth="1"/>
    <col min="3" max="3" width="0.13671875" style="3" hidden="1" customWidth="1"/>
    <col min="4" max="4" width="10.00390625" style="2" hidden="1" customWidth="1"/>
    <col min="5" max="5" width="11.7109375" style="5" customWidth="1"/>
    <col min="6" max="6" width="11.140625" style="1" customWidth="1"/>
    <col min="7" max="7" width="2.421875" style="1" customWidth="1"/>
    <col min="8" max="8" width="12.421875" style="1" customWidth="1"/>
    <col min="9" max="9" width="11.28125" style="28" hidden="1" customWidth="1"/>
    <col min="10" max="10" width="12.140625" style="1" customWidth="1"/>
    <col min="11" max="11" width="11.7109375" style="1" customWidth="1"/>
    <col min="12" max="12" width="15.28125" style="1" customWidth="1"/>
    <col min="13" max="13" width="6.140625" style="8" customWidth="1"/>
    <col min="14" max="14" width="5.57421875" style="1" customWidth="1"/>
    <col min="15" max="15" width="6.00390625" style="2" customWidth="1"/>
    <col min="16" max="16" width="10.8515625" style="1" customWidth="1"/>
    <col min="17" max="16384" width="9.140625" style="1" customWidth="1"/>
  </cols>
  <sheetData>
    <row r="1" ht="12.75" customHeight="1" thickBot="1">
      <c r="E1" s="4"/>
    </row>
    <row r="2" spans="9:12" ht="18" customHeight="1" thickBot="1">
      <c r="I2" s="29"/>
      <c r="J2" s="73" t="s">
        <v>0</v>
      </c>
      <c r="K2" s="74"/>
      <c r="L2" s="37">
        <v>399</v>
      </c>
    </row>
    <row r="3" ht="16.5" thickBot="1">
      <c r="J3" s="5"/>
    </row>
    <row r="4" spans="9:12" ht="17.25" customHeight="1" thickBot="1">
      <c r="I4" s="30"/>
      <c r="J4" s="75" t="s">
        <v>1</v>
      </c>
      <c r="K4" s="76"/>
      <c r="L4" s="22">
        <f ca="1">TODAY()</f>
        <v>42646</v>
      </c>
    </row>
    <row r="5" spans="9:12" ht="17.25" customHeight="1" thickBot="1">
      <c r="I5" s="31"/>
      <c r="J5" s="77" t="s">
        <v>2</v>
      </c>
      <c r="K5" s="78"/>
      <c r="L5" s="21">
        <f>IF(DAY(L4)&lt;16,5,15)</f>
        <v>5</v>
      </c>
    </row>
    <row r="6" ht="15.75" hidden="1"/>
    <row r="7" ht="9.75" customHeight="1" hidden="1"/>
    <row r="8" spans="8:12" ht="20.25" customHeight="1" thickBot="1">
      <c r="H8" s="68" t="s">
        <v>10</v>
      </c>
      <c r="I8" s="68"/>
      <c r="J8" s="68"/>
      <c r="K8" s="68"/>
      <c r="L8" s="68"/>
    </row>
    <row r="9" spans="1:15" s="20" customFormat="1" ht="12" customHeight="1">
      <c r="A9" s="58" t="s">
        <v>3</v>
      </c>
      <c r="B9" s="60" t="s">
        <v>4</v>
      </c>
      <c r="C9" s="62"/>
      <c r="D9" s="64" t="s">
        <v>5</v>
      </c>
      <c r="E9" s="55" t="s">
        <v>6</v>
      </c>
      <c r="F9" s="53" t="s">
        <v>7</v>
      </c>
      <c r="G9" s="19"/>
      <c r="H9" s="66" t="s">
        <v>4</v>
      </c>
      <c r="I9" s="43"/>
      <c r="J9" s="55" t="s">
        <v>6</v>
      </c>
      <c r="K9" s="71" t="s">
        <v>7</v>
      </c>
      <c r="L9" s="69" t="s">
        <v>9</v>
      </c>
      <c r="O9" s="48"/>
    </row>
    <row r="10" spans="1:15" s="20" customFormat="1" ht="12" customHeight="1">
      <c r="A10" s="59"/>
      <c r="B10" s="61"/>
      <c r="C10" s="63"/>
      <c r="D10" s="65"/>
      <c r="E10" s="56"/>
      <c r="F10" s="54"/>
      <c r="G10" s="19"/>
      <c r="H10" s="67"/>
      <c r="I10" s="35"/>
      <c r="J10" s="56"/>
      <c r="K10" s="72"/>
      <c r="L10" s="70"/>
      <c r="O10" s="48"/>
    </row>
    <row r="11" spans="1:16" s="8" customFormat="1" ht="18" customHeight="1">
      <c r="A11" s="38">
        <v>3</v>
      </c>
      <c r="B11" s="6">
        <v>3.8</v>
      </c>
      <c r="C11" s="7">
        <v>1.038</v>
      </c>
      <c r="D11" s="6">
        <f>L2</f>
        <v>399</v>
      </c>
      <c r="E11" s="6">
        <f>D11*C11+(D11*0.83%+2.8)*A11</f>
        <v>432.49710000000005</v>
      </c>
      <c r="F11" s="41">
        <f aca="true" t="shared" si="0" ref="F11:F22">ROUND(E11/A11,2)</f>
        <v>144.17</v>
      </c>
      <c r="G11" s="18"/>
      <c r="H11" s="52">
        <f>B11-0.35*B11</f>
        <v>2.4699999999999998</v>
      </c>
      <c r="I11" s="36">
        <f>1+H11/100</f>
        <v>1.0247</v>
      </c>
      <c r="J11" s="6">
        <f>D11*I11+(D11*0.83%+2.8)*A11</f>
        <v>427.1904</v>
      </c>
      <c r="K11" s="44">
        <f>ROUND(J11/A11,2)</f>
        <v>142.4</v>
      </c>
      <c r="L11" s="46">
        <f aca="true" t="shared" si="1" ref="L11:L22">DATE(YEAR($L$4),MONTH($L$4)+$A11,DAY(IF(DAY($L$4)&lt;16,5,15)))</f>
        <v>42740</v>
      </c>
      <c r="N11" s="50"/>
      <c r="O11" s="50"/>
      <c r="P11" s="51"/>
    </row>
    <row r="12" spans="1:16" s="8" customFormat="1" ht="18" customHeight="1">
      <c r="A12" s="38">
        <v>4</v>
      </c>
      <c r="B12" s="6">
        <v>4.2</v>
      </c>
      <c r="C12" s="7">
        <v>1.042</v>
      </c>
      <c r="D12" s="6">
        <f>L2</f>
        <v>399</v>
      </c>
      <c r="E12" s="6">
        <f aca="true" t="shared" si="2" ref="E12:E22">D12*C12+(D12*0.83%+2.8)*A12</f>
        <v>440.20480000000003</v>
      </c>
      <c r="F12" s="41">
        <f t="shared" si="0"/>
        <v>110.05</v>
      </c>
      <c r="G12" s="18"/>
      <c r="H12" s="52">
        <f aca="true" t="shared" si="3" ref="H12:H22">B12-0.35*B12</f>
        <v>2.7300000000000004</v>
      </c>
      <c r="I12" s="36">
        <f aca="true" t="shared" si="4" ref="I12:I22">1+H12/100</f>
        <v>1.0273</v>
      </c>
      <c r="J12" s="6">
        <f aca="true" t="shared" si="5" ref="J12:J22">D12*I12+(D12*0.83%+2.8)*A12</f>
        <v>434.33950000000004</v>
      </c>
      <c r="K12" s="44">
        <f aca="true" t="shared" si="6" ref="K12:K22">ROUND(J12/A12,2)</f>
        <v>108.58</v>
      </c>
      <c r="L12" s="46">
        <f t="shared" si="1"/>
        <v>42771</v>
      </c>
      <c r="N12" s="50"/>
      <c r="O12" s="50"/>
      <c r="P12" s="51"/>
    </row>
    <row r="13" spans="1:16" s="8" customFormat="1" ht="18" customHeight="1">
      <c r="A13" s="39">
        <v>6</v>
      </c>
      <c r="B13" s="6">
        <v>4.8</v>
      </c>
      <c r="C13" s="7">
        <v>1.048</v>
      </c>
      <c r="D13" s="6">
        <f>L2</f>
        <v>399</v>
      </c>
      <c r="E13" s="6">
        <f t="shared" si="2"/>
        <v>454.82220000000007</v>
      </c>
      <c r="F13" s="41">
        <f t="shared" si="0"/>
        <v>75.8</v>
      </c>
      <c r="G13" s="18"/>
      <c r="H13" s="52">
        <f t="shared" si="3"/>
        <v>3.12</v>
      </c>
      <c r="I13" s="36">
        <f t="shared" si="4"/>
        <v>1.0312</v>
      </c>
      <c r="J13" s="6">
        <f t="shared" si="5"/>
        <v>448.11899999999997</v>
      </c>
      <c r="K13" s="44">
        <f t="shared" si="6"/>
        <v>74.69</v>
      </c>
      <c r="L13" s="46">
        <f t="shared" si="1"/>
        <v>42830</v>
      </c>
      <c r="N13" s="50"/>
      <c r="O13" s="50"/>
      <c r="P13" s="51"/>
    </row>
    <row r="14" spans="1:16" s="8" customFormat="1" ht="18" customHeight="1">
      <c r="A14" s="39">
        <v>7</v>
      </c>
      <c r="B14" s="6">
        <v>6.4</v>
      </c>
      <c r="C14" s="7">
        <v>1.064</v>
      </c>
      <c r="D14" s="6">
        <f>L2</f>
        <v>399</v>
      </c>
      <c r="E14" s="6">
        <f t="shared" si="2"/>
        <v>467.3179</v>
      </c>
      <c r="F14" s="41">
        <f t="shared" si="0"/>
        <v>66.76</v>
      </c>
      <c r="G14" s="18"/>
      <c r="H14" s="52">
        <f t="shared" si="3"/>
        <v>4.16</v>
      </c>
      <c r="I14" s="36">
        <f t="shared" si="4"/>
        <v>1.0416</v>
      </c>
      <c r="J14" s="6">
        <f t="shared" si="5"/>
        <v>458.38030000000003</v>
      </c>
      <c r="K14" s="44">
        <f t="shared" si="6"/>
        <v>65.48</v>
      </c>
      <c r="L14" s="46">
        <f t="shared" si="1"/>
        <v>42860</v>
      </c>
      <c r="N14" s="50"/>
      <c r="O14" s="50"/>
      <c r="P14" s="51"/>
    </row>
    <row r="15" spans="1:19" s="8" customFormat="1" ht="17.25" customHeight="1">
      <c r="A15" s="39">
        <v>9</v>
      </c>
      <c r="B15" s="6">
        <v>8</v>
      </c>
      <c r="C15" s="7">
        <v>1.08</v>
      </c>
      <c r="D15" s="6">
        <f>L2</f>
        <v>399</v>
      </c>
      <c r="E15" s="6">
        <f t="shared" si="2"/>
        <v>485.9253</v>
      </c>
      <c r="F15" s="41">
        <f t="shared" si="0"/>
        <v>53.99</v>
      </c>
      <c r="G15" s="18"/>
      <c r="H15" s="52">
        <f t="shared" si="3"/>
        <v>5.2</v>
      </c>
      <c r="I15" s="36">
        <f t="shared" si="4"/>
        <v>1.052</v>
      </c>
      <c r="J15" s="6">
        <f t="shared" si="5"/>
        <v>474.75329999999997</v>
      </c>
      <c r="K15" s="44">
        <f t="shared" si="6"/>
        <v>52.75</v>
      </c>
      <c r="L15" s="46">
        <f t="shared" si="1"/>
        <v>42921</v>
      </c>
      <c r="N15" s="50"/>
      <c r="O15" s="50"/>
      <c r="P15" s="51"/>
      <c r="Q15" s="25"/>
      <c r="R15" s="23"/>
      <c r="S15" s="24"/>
    </row>
    <row r="16" spans="1:17" s="8" customFormat="1" ht="18" customHeight="1">
      <c r="A16" s="39">
        <v>10</v>
      </c>
      <c r="B16" s="6">
        <v>8.8</v>
      </c>
      <c r="C16" s="7">
        <v>1.088</v>
      </c>
      <c r="D16" s="6">
        <f>L2</f>
        <v>399</v>
      </c>
      <c r="E16" s="6">
        <f t="shared" si="2"/>
        <v>495.22900000000004</v>
      </c>
      <c r="F16" s="41">
        <f t="shared" si="0"/>
        <v>49.52</v>
      </c>
      <c r="G16" s="18"/>
      <c r="H16" s="52">
        <f t="shared" si="3"/>
        <v>5.720000000000001</v>
      </c>
      <c r="I16" s="36">
        <f t="shared" si="4"/>
        <v>1.0572</v>
      </c>
      <c r="J16" s="6">
        <f t="shared" si="5"/>
        <v>482.9398</v>
      </c>
      <c r="K16" s="44">
        <f t="shared" si="6"/>
        <v>48.29</v>
      </c>
      <c r="L16" s="46">
        <f t="shared" si="1"/>
        <v>42952</v>
      </c>
      <c r="N16" s="50"/>
      <c r="O16" s="50"/>
      <c r="P16" s="51"/>
      <c r="Q16" s="26"/>
    </row>
    <row r="17" spans="1:17" s="8" customFormat="1" ht="18" customHeight="1">
      <c r="A17" s="39">
        <v>12</v>
      </c>
      <c r="B17" s="6">
        <v>9.8</v>
      </c>
      <c r="C17" s="7">
        <v>1.098</v>
      </c>
      <c r="D17" s="6">
        <f>L2</f>
        <v>399</v>
      </c>
      <c r="E17" s="6">
        <f t="shared" si="2"/>
        <v>511.4424</v>
      </c>
      <c r="F17" s="41">
        <f t="shared" si="0"/>
        <v>42.62</v>
      </c>
      <c r="G17" s="18"/>
      <c r="H17" s="52">
        <f t="shared" si="3"/>
        <v>6.370000000000001</v>
      </c>
      <c r="I17" s="36">
        <f t="shared" si="4"/>
        <v>1.0637</v>
      </c>
      <c r="J17" s="6">
        <f t="shared" si="5"/>
        <v>497.7567</v>
      </c>
      <c r="K17" s="44">
        <f t="shared" si="6"/>
        <v>41.48</v>
      </c>
      <c r="L17" s="46">
        <f t="shared" si="1"/>
        <v>43013</v>
      </c>
      <c r="N17" s="50"/>
      <c r="O17" s="50"/>
      <c r="P17" s="51"/>
      <c r="Q17" s="26"/>
    </row>
    <row r="18" spans="1:17" s="8" customFormat="1" ht="18" customHeight="1">
      <c r="A18" s="39">
        <v>15</v>
      </c>
      <c r="B18" s="6">
        <v>12.8</v>
      </c>
      <c r="C18" s="7">
        <v>1.128</v>
      </c>
      <c r="D18" s="6">
        <f>L2</f>
        <v>399</v>
      </c>
      <c r="E18" s="6">
        <f t="shared" si="2"/>
        <v>541.7475</v>
      </c>
      <c r="F18" s="41">
        <f t="shared" si="0"/>
        <v>36.12</v>
      </c>
      <c r="G18" s="18"/>
      <c r="H18" s="52">
        <f t="shared" si="3"/>
        <v>8.32</v>
      </c>
      <c r="I18" s="36">
        <f t="shared" si="4"/>
        <v>1.0832</v>
      </c>
      <c r="J18" s="6">
        <f t="shared" si="5"/>
        <v>523.8723</v>
      </c>
      <c r="K18" s="44">
        <f t="shared" si="6"/>
        <v>34.92</v>
      </c>
      <c r="L18" s="46">
        <f t="shared" si="1"/>
        <v>43105</v>
      </c>
      <c r="N18" s="50"/>
      <c r="O18" s="50"/>
      <c r="P18" s="51"/>
      <c r="Q18" s="26"/>
    </row>
    <row r="19" spans="1:17" s="8" customFormat="1" ht="18" customHeight="1">
      <c r="A19" s="39">
        <v>18</v>
      </c>
      <c r="B19" s="6">
        <v>14.8</v>
      </c>
      <c r="C19" s="7">
        <v>1.148</v>
      </c>
      <c r="D19" s="6">
        <f>L2</f>
        <v>399</v>
      </c>
      <c r="E19" s="6">
        <f t="shared" si="2"/>
        <v>568.0626</v>
      </c>
      <c r="F19" s="41">
        <f t="shared" si="0"/>
        <v>31.56</v>
      </c>
      <c r="G19" s="18"/>
      <c r="H19" s="52">
        <f t="shared" si="3"/>
        <v>9.620000000000001</v>
      </c>
      <c r="I19" s="36">
        <f t="shared" si="4"/>
        <v>1.0962</v>
      </c>
      <c r="J19" s="6">
        <f t="shared" si="5"/>
        <v>547.3944</v>
      </c>
      <c r="K19" s="44">
        <f t="shared" si="6"/>
        <v>30.41</v>
      </c>
      <c r="L19" s="46">
        <f t="shared" si="1"/>
        <v>43195</v>
      </c>
      <c r="N19" s="50"/>
      <c r="O19" s="50"/>
      <c r="P19" s="51"/>
      <c r="Q19" s="26"/>
    </row>
    <row r="20" spans="1:17" s="8" customFormat="1" ht="18" customHeight="1">
      <c r="A20" s="39">
        <v>24</v>
      </c>
      <c r="B20" s="6">
        <v>18.8</v>
      </c>
      <c r="C20" s="7">
        <v>1.188</v>
      </c>
      <c r="D20" s="6">
        <f>L2</f>
        <v>399</v>
      </c>
      <c r="E20" s="6">
        <f t="shared" si="2"/>
        <v>620.6928</v>
      </c>
      <c r="F20" s="41">
        <f t="shared" si="0"/>
        <v>25.86</v>
      </c>
      <c r="G20" s="18"/>
      <c r="H20" s="52">
        <f t="shared" si="3"/>
        <v>12.22</v>
      </c>
      <c r="I20" s="36">
        <f t="shared" si="4"/>
        <v>1.1222</v>
      </c>
      <c r="J20" s="6">
        <f t="shared" si="5"/>
        <v>594.4386000000001</v>
      </c>
      <c r="K20" s="44">
        <f t="shared" si="6"/>
        <v>24.77</v>
      </c>
      <c r="L20" s="46">
        <f t="shared" si="1"/>
        <v>43378</v>
      </c>
      <c r="N20" s="50"/>
      <c r="O20" s="50"/>
      <c r="P20" s="51"/>
      <c r="Q20" s="26"/>
    </row>
    <row r="21" spans="1:17" s="8" customFormat="1" ht="18" customHeight="1">
      <c r="A21" s="39">
        <v>30</v>
      </c>
      <c r="B21" s="6">
        <v>24.8</v>
      </c>
      <c r="C21" s="7">
        <v>1.248</v>
      </c>
      <c r="D21" s="6">
        <f>L2</f>
        <v>399</v>
      </c>
      <c r="E21" s="6">
        <f t="shared" si="2"/>
        <v>681.303</v>
      </c>
      <c r="F21" s="41">
        <f t="shared" si="0"/>
        <v>22.71</v>
      </c>
      <c r="G21" s="18"/>
      <c r="H21" s="52">
        <f t="shared" si="3"/>
        <v>16.12</v>
      </c>
      <c r="I21" s="36">
        <f t="shared" si="4"/>
        <v>1.1612</v>
      </c>
      <c r="J21" s="6">
        <f t="shared" si="5"/>
        <v>646.6698</v>
      </c>
      <c r="K21" s="44">
        <f t="shared" si="6"/>
        <v>21.56</v>
      </c>
      <c r="L21" s="46">
        <f t="shared" si="1"/>
        <v>43560</v>
      </c>
      <c r="N21" s="50"/>
      <c r="O21" s="50"/>
      <c r="P21" s="51"/>
      <c r="Q21" s="26"/>
    </row>
    <row r="22" spans="1:17" s="8" customFormat="1" ht="18" customHeight="1" thickBot="1">
      <c r="A22" s="40">
        <v>36</v>
      </c>
      <c r="B22" s="9">
        <v>27.8</v>
      </c>
      <c r="C22" s="10">
        <v>1.278</v>
      </c>
      <c r="D22" s="9">
        <f>L2</f>
        <v>399</v>
      </c>
      <c r="E22" s="6">
        <f t="shared" si="2"/>
        <v>729.9432</v>
      </c>
      <c r="F22" s="42">
        <f t="shared" si="0"/>
        <v>20.28</v>
      </c>
      <c r="G22" s="18"/>
      <c r="H22" s="52">
        <f t="shared" si="3"/>
        <v>18.07</v>
      </c>
      <c r="I22" s="36">
        <f t="shared" si="4"/>
        <v>1.1807</v>
      </c>
      <c r="J22" s="6">
        <f t="shared" si="5"/>
        <v>691.1205</v>
      </c>
      <c r="K22" s="45">
        <f t="shared" si="6"/>
        <v>19.2</v>
      </c>
      <c r="L22" s="47">
        <f t="shared" si="1"/>
        <v>43743</v>
      </c>
      <c r="N22" s="50"/>
      <c r="O22" s="50"/>
      <c r="P22" s="51"/>
      <c r="Q22" s="26"/>
    </row>
    <row r="23" spans="1:17" ht="20.25">
      <c r="A23" s="11" t="s">
        <v>8</v>
      </c>
      <c r="B23" s="12"/>
      <c r="C23" s="13"/>
      <c r="D23" s="14"/>
      <c r="E23" s="15"/>
      <c r="F23" s="11"/>
      <c r="G23" s="11"/>
      <c r="H23" s="8"/>
      <c r="I23" s="32"/>
      <c r="J23" s="11"/>
      <c r="M23" s="26"/>
      <c r="N23" s="27"/>
      <c r="O23" s="49"/>
      <c r="P23" s="27"/>
      <c r="Q23" s="27"/>
    </row>
    <row r="24" spans="1:10" ht="12.75" customHeight="1">
      <c r="A24" s="57" t="s">
        <v>11</v>
      </c>
      <c r="B24" s="57"/>
      <c r="C24" s="57"/>
      <c r="D24" s="57"/>
      <c r="E24" s="57"/>
      <c r="F24" s="57"/>
      <c r="G24" s="57"/>
      <c r="H24" s="57"/>
      <c r="I24" s="33"/>
      <c r="J24" s="16"/>
    </row>
    <row r="25" spans="1:10" ht="15.75">
      <c r="A25" s="17" t="s">
        <v>12</v>
      </c>
      <c r="B25" s="17"/>
      <c r="C25" s="17"/>
      <c r="D25" s="17"/>
      <c r="E25" s="17"/>
      <c r="F25" s="17"/>
      <c r="G25" s="17"/>
      <c r="H25" s="17"/>
      <c r="I25" s="34"/>
      <c r="J25" s="17"/>
    </row>
  </sheetData>
  <sheetProtection selectLockedCells="1"/>
  <mergeCells count="15">
    <mergeCell ref="H8:L8"/>
    <mergeCell ref="L9:L10"/>
    <mergeCell ref="K9:K10"/>
    <mergeCell ref="J2:K2"/>
    <mergeCell ref="J4:K4"/>
    <mergeCell ref="J5:K5"/>
    <mergeCell ref="F9:F10"/>
    <mergeCell ref="J9:J10"/>
    <mergeCell ref="A24:H24"/>
    <mergeCell ref="A9:A10"/>
    <mergeCell ref="B9:B10"/>
    <mergeCell ref="C9:C10"/>
    <mergeCell ref="D9:D10"/>
    <mergeCell ref="E9:E10"/>
    <mergeCell ref="H9:H10"/>
  </mergeCells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TBI Credit 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Rosalina</dc:creator>
  <cp:keywords/>
  <dc:description/>
  <cp:lastModifiedBy>e.sabo</cp:lastModifiedBy>
  <cp:lastPrinted>2008-08-04T14:46:40Z</cp:lastPrinted>
  <dcterms:created xsi:type="dcterms:W3CDTF">2006-07-28T13:49:21Z</dcterms:created>
  <dcterms:modified xsi:type="dcterms:W3CDTF">2016-10-03T14:41:01Z</dcterms:modified>
  <cp:category/>
  <cp:version/>
  <cp:contentType/>
  <cp:contentStatus/>
</cp:coreProperties>
</file>